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設定" sheetId="2" state="visible" r:id="rId2"/>
    <sheet xmlns:r="http://schemas.openxmlformats.org/officeDocument/2006/relationships" name="日別" sheetId="3" state="visible" r:id="rId3"/>
    <sheet xmlns:r="http://schemas.openxmlformats.org/officeDocument/2006/relationships" name="週別" sheetId="4" state="visible" r:id="rId4"/>
    <sheet xmlns:r="http://schemas.openxmlformats.org/officeDocument/2006/relationships" name="確認事項" sheetId="5" state="visible" r:id="rId5"/>
  </sheets>
  <definedNames/>
  <calcPr calcId="124519" fullCalcOnLoad="1"/>
</workbook>
</file>

<file path=xl/styles.xml><?xml version="1.0" encoding="utf-8"?>
<styleSheet xmlns="http://schemas.openxmlformats.org/spreadsheetml/2006/main">
  <numFmts count="5">
    <numFmt numFmtId="164" formatCode="yyyy-mm-dd"/>
    <numFmt numFmtId="165" formatCode="yyyy/m/d"/>
    <numFmt numFmtId="166" formatCode="0.000000"/>
    <numFmt numFmtId="167" formatCode="0.0"/>
    <numFmt numFmtId="168" formatCode="m/d(aaa)"/>
  </numFmts>
  <fonts count="7">
    <font>
      <name val="Calibri"/>
      <family val="2"/>
      <color theme="1"/>
      <sz val="11"/>
      <scheme val="minor"/>
    </font>
    <font>
      <b val="1"/>
      <sz val="13"/>
    </font>
    <font>
      <b val="1"/>
      <color rgb="00C00000"/>
      <sz val="10"/>
    </font>
    <font>
      <b val="1"/>
    </font>
    <font>
      <color rgb="00666666"/>
      <sz val="9"/>
    </font>
    <font>
      <color rgb="002F5597"/>
      <sz val="9"/>
    </font>
    <font>
      <b val="1"/>
      <color rgb="00FFFFFF"/>
    </font>
  </fonts>
  <fills count="5">
    <fill>
      <patternFill/>
    </fill>
    <fill>
      <patternFill patternType="gray125"/>
    </fill>
    <fill>
      <patternFill patternType="solid">
        <fgColor rgb="00FFF2CC"/>
      </patternFill>
    </fill>
    <fill>
      <patternFill patternType="solid">
        <fgColor rgb="00F2F2F2"/>
      </patternFill>
    </fill>
    <fill>
      <patternFill patternType="solid">
        <fgColor rgb="002F559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2" fillId="0" borderId="0" pivotButton="0" quotePrefix="0" xfId="0"/>
    <xf numFmtId="0" fontId="4" fillId="0" borderId="0" pivotButton="0" quotePrefix="0" xfId="0"/>
    <xf numFmtId="0" fontId="5" fillId="0" borderId="0" pivotButton="0" quotePrefix="0" xfId="0"/>
    <xf numFmtId="0" fontId="4" fillId="0" borderId="0" applyAlignment="1" pivotButton="0" quotePrefix="0" xfId="0">
      <alignment wrapText="1"/>
    </xf>
    <xf numFmtId="0" fontId="3" fillId="0" borderId="1" pivotButton="0" quotePrefix="0" xfId="0"/>
    <xf numFmtId="165" fontId="0" fillId="2" borderId="1" applyAlignment="1" pivotButton="0" quotePrefix="0" xfId="0">
      <alignment horizontal="center"/>
    </xf>
    <xf numFmtId="165" fontId="0" fillId="3" borderId="1" applyAlignment="1" pivotButton="0" quotePrefix="0" xfId="0">
      <alignment horizontal="center"/>
    </xf>
    <xf numFmtId="1" fontId="0" fillId="3" borderId="1" applyAlignment="1" pivotButton="0" quotePrefix="0" xfId="0">
      <alignment horizontal="center"/>
    </xf>
    <xf numFmtId="166" fontId="0" fillId="3" borderId="1" applyAlignment="1" pivotButton="0" quotePrefix="0" xfId="0">
      <alignment horizontal="center"/>
    </xf>
    <xf numFmtId="167" fontId="0" fillId="3" borderId="1" applyAlignment="1" pivotButton="0" quotePrefix="0" xfId="0">
      <alignment horizontal="center"/>
    </xf>
    <xf numFmtId="1" fontId="0" fillId="2" borderId="1" applyAlignment="1" pivotButton="0" quotePrefix="0" xfId="0">
      <alignment horizontal="center"/>
    </xf>
    <xf numFmtId="0" fontId="6" fillId="4" borderId="1" applyAlignment="1" pivotButton="0" quotePrefix="0" xfId="0">
      <alignment horizontal="center" wrapText="1"/>
    </xf>
    <xf numFmtId="0" fontId="0" fillId="0" borderId="1" applyAlignment="1" pivotButton="0" quotePrefix="0" xfId="0">
      <alignment horizontal="left" vertical="top" wrapText="1"/>
    </xf>
    <xf numFmtId="0" fontId="0" fillId="2" borderId="1" applyAlignment="1" pivotButton="0" quotePrefix="0" xfId="0">
      <alignment horizontal="center" vertical="top" wrapText="1"/>
    </xf>
    <xf numFmtId="0" fontId="0" fillId="3" borderId="1" applyAlignment="1" pivotButton="0" quotePrefix="0" xfId="0">
      <alignment horizontal="center"/>
    </xf>
    <xf numFmtId="168" fontId="0" fillId="3" borderId="1" applyAlignment="1" pivotButton="0" quotePrefix="0" xfId="0">
      <alignment horizontal="center"/>
    </xf>
    <xf numFmtId="0" fontId="0" fillId="2" borderId="1" applyAlignment="1" pivotButton="0" quotePrefix="0" xfId="0">
      <alignment horizontal="center"/>
    </xf>
    <xf numFmtId="2" fontId="0" fillId="3" borderId="1" applyAlignment="1" pivotButton="0" quotePrefix="0" xfId="0">
      <alignment horizontal="center"/>
    </xf>
    <xf numFmtId="0" fontId="0" fillId="0" borderId="1" pivotButton="0" quotePrefix="0" xfId="0"/>
    <xf numFmtId="0" fontId="0" fillId="3" borderId="1" pivotButton="0" quotePrefix="0" xfId="0"/>
  </cellXfs>
  <cellStyles count="1">
    <cellStyle name="Normal" xfId="0" builtinId="0" hidden="0"/>
  </cellStyles>
  <dxfs count="3">
    <dxf>
      <font>
        <b val="1"/>
        <color rgb="00C00000"/>
      </font>
    </dxf>
    <dxf>
      <fill>
        <patternFill patternType="solid">
          <fgColor rgb="00FCE4E4"/>
        </patternFill>
      </fill>
    </dxf>
    <dxf>
      <fill>
        <patternFill patternType="solid">
          <fgColor rgb="00EDED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38"/>
  <sheetViews>
    <sheetView workbookViewId="0">
      <selection activeCell="A1" sqref="A1"/>
    </sheetView>
  </sheetViews>
  <sheetFormatPr baseColWidth="8" defaultRowHeight="15"/>
  <cols>
    <col width="100" customWidth="1" min="2" max="2"/>
  </cols>
  <sheetData>
    <row r="2">
      <c r="B2" s="1" t="inlineStr">
        <is>
          <t>1ヶ月単位の変形労働時間制｜勤務予定の数値照合と確認事項の整理</t>
        </is>
      </c>
    </row>
    <row r="4">
      <c r="B4" s="2" t="inlineStr">
        <is>
          <t>本シートは、明示した条件に基づく数値照合と確認事項の整理に使用するものです。制度の成立・個人への適用可否・法定時間外労働の確定時間数・割増賃金額は判定しません。専門家によるレビューは受けていません。対応範囲、計算根拠、未照合事項を確認し、給与計算や勤務の確定には本シートだけで判断しないでください。</t>
        </is>
      </c>
    </row>
    <row r="5"/>
    <row r="6"/>
    <row r="7"/>
    <row r="8"/>
    <row r="10">
      <c r="B10" s="3" t="inlineStr">
        <is>
          <t>このシートが出すもの</t>
        </is>
      </c>
    </row>
    <row r="11">
      <c r="B11" t="inlineStr">
        <is>
          <t>・明示した条件に基づく、日別・週別・期間別の数値照合（基準との差）</t>
        </is>
      </c>
    </row>
    <row r="12">
      <c r="B12" t="inlineStr">
        <is>
          <t>・入力不備の検出（件数の不一致、未入力、未確認の前提条件）</t>
        </is>
      </c>
    </row>
    <row r="13">
      <c r="B13" t="inlineStr">
        <is>
          <t>・確認事項の抽出（どの日・どの週を労務担当者に確認すべきか）</t>
        </is>
      </c>
    </row>
    <row r="15">
      <c r="B15" s="3" t="inlineStr">
        <is>
          <t>このシートが出さないもの</t>
        </is>
      </c>
    </row>
    <row r="16">
      <c r="B16" t="inlineStr">
        <is>
          <t>・法定時間外労働の確定時間数、およびその正味の合計</t>
        </is>
      </c>
    </row>
    <row r="17">
      <c r="B17" t="inlineStr">
        <is>
          <t>・「残業なし」「この勤務表で問題なし」という結論</t>
        </is>
      </c>
    </row>
    <row r="18">
      <c r="B18" t="inlineStr">
        <is>
          <t>・制度の成立、個人への適用可否</t>
        </is>
      </c>
    </row>
    <row r="19">
      <c r="B19" t="inlineStr">
        <is>
          <t>・割増賃金の支給額、就業規則・労使協定の作成と届出</t>
        </is>
      </c>
    </row>
    <row r="21">
      <c r="B21" s="4" t="inlineStr">
        <is>
          <t>重要：各照合の差を合算しないでください</t>
        </is>
      </c>
    </row>
    <row r="22">
      <c r="B22" s="5" t="inlineStr">
        <is>
          <t>日別・週別・期間別は独立した照合です。同じ労働時間を複数の照合が指摘することがあります。正味の時間外労働を算定するには、重複を除く別の手順が必要です。</t>
        </is>
      </c>
    </row>
    <row r="24">
      <c r="B24" s="3" t="inlineStr">
        <is>
          <t>対応していない条件（検出した場合は該当する照合を止めます）</t>
        </is>
      </c>
    </row>
    <row r="25">
      <c r="B25" t="inlineStr">
        <is>
          <t>・対象期間末尾の7日未満の週（比較基準の期待値が未検証のため照合を停止）</t>
        </is>
      </c>
    </row>
    <row r="26">
      <c r="B26" t="inlineStr">
        <is>
          <t>・対象期間をまたぐ暦週（就業規則の週の定めによって扱いが変わる）</t>
        </is>
      </c>
    </row>
    <row r="27">
      <c r="B27" t="inlineStr">
        <is>
          <t>・法定休日労働、期間途中の入退社、勤務予定の事後変更</t>
        </is>
      </c>
    </row>
    <row r="28">
      <c r="B28" t="inlineStr">
        <is>
          <t>・週44時間の特例措置対象事業場（設定で前提を変えた場合は出力にも表示されます）</t>
        </is>
      </c>
    </row>
    <row r="30">
      <c r="B30" s="5" t="inlineStr">
        <is>
          <t>これらを一律に違法とする意味ではありません。この版では扱わないという製品上の限定です。</t>
        </is>
      </c>
    </row>
    <row r="32">
      <c r="B32" s="3" t="inlineStr">
        <is>
          <t>手順</t>
        </is>
      </c>
    </row>
    <row r="33">
      <c r="B33" t="inlineStr">
        <is>
          <t>1. 「設定」で対象期間と前提条件を入力する。未確認が残ると該当する照合が止まります。</t>
        </is>
      </c>
    </row>
    <row r="34">
      <c r="B34" t="inlineStr">
        <is>
          <t>2. 「日別」へ事前に定めた所定と、比較する勤務時間を入力する。</t>
        </is>
      </c>
    </row>
    <row r="35">
      <c r="B35" t="inlineStr">
        <is>
          <t>3. 「週別」で完全な7日の週の照合結果を見る。端数週は停止表示になります。</t>
        </is>
      </c>
    </row>
    <row r="36">
      <c r="B36" t="inlineStr">
        <is>
          <t>4. 「確認事項」で、どこを労務担当者に確認すべきかを読む。</t>
        </is>
      </c>
    </row>
    <row r="38">
      <c r="B38" s="6" t="inlineStr">
        <is>
          <t>シフトラ（株式会社ams）｜https://aishift.com/</t>
        </is>
      </c>
    </row>
  </sheetData>
  <mergeCells count="1">
    <mergeCell ref="B4:F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42" customWidth="1" min="1" max="1"/>
    <col width="18" customWidth="1" min="2" max="2"/>
    <col width="18" customWidth="1" min="3" max="3"/>
    <col width="18" customWidth="1" min="4" max="4"/>
    <col width="18" customWidth="1" min="5" max="5"/>
  </cols>
  <sheetData>
    <row r="1">
      <c r="A1" s="1" t="inlineStr">
        <is>
          <t>対象期間と前提条件</t>
        </is>
      </c>
    </row>
    <row r="2">
      <c r="A2" s="7" t="inlineStr">
        <is>
          <t>本シートは、明示した条件に基づく数値照合と確認事項の整理に使用するものです。制度の成立・個人への適用可否・法定時間外労働の確定時間数・割増賃金額は判定しません。専門家によるレビューは受けていません。対応範囲、計算根拠、未照合事項を確認し、給与計算や勤務の確定には本シートだけで判断しないでください。</t>
        </is>
      </c>
    </row>
    <row r="3"/>
    <row r="5">
      <c r="A5" s="8" t="inlineStr">
        <is>
          <t>起算日</t>
        </is>
      </c>
      <c r="B5" s="9" t="n">
        <v>46113</v>
      </c>
    </row>
    <row r="6">
      <c r="A6" s="8" t="inlineStr">
        <is>
          <t>終了日</t>
        </is>
      </c>
      <c r="B6" s="10">
        <f>EDATE(B5,1)-1</f>
        <v/>
      </c>
    </row>
    <row r="7">
      <c r="A7" s="8" t="inlineStr">
        <is>
          <t>暦日数</t>
        </is>
      </c>
      <c r="B7" s="11">
        <f>B6-B5+1</f>
        <v/>
      </c>
    </row>
    <row r="8">
      <c r="A8" s="8" t="inlineStr">
        <is>
          <t>期間の所定総枠（参考）</t>
        </is>
      </c>
      <c r="B8" s="12">
        <f>40*B7/7</f>
        <v/>
      </c>
    </row>
    <row r="9">
      <c r="A9" s="8" t="inlineStr">
        <is>
          <t>同（表示用）</t>
        </is>
      </c>
      <c r="B9" s="13">
        <f>ROUNDDOWN(B8,1)</f>
        <v/>
      </c>
    </row>
    <row r="10">
      <c r="A10" s="8" t="inlineStr">
        <is>
          <t>1日の比較基準（時間）</t>
        </is>
      </c>
      <c r="B10" s="14" t="n">
        <v>8</v>
      </c>
    </row>
    <row r="11">
      <c r="A11" s="8" t="inlineStr">
        <is>
          <t>1週の比較基準（時間）</t>
        </is>
      </c>
      <c r="B11" s="14" t="n">
        <v>40</v>
      </c>
    </row>
    <row r="13">
      <c r="A13" s="3" t="inlineStr">
        <is>
          <t>前提条件の確認（すべて「確認済」でなければ、該当する照合を止めます）</t>
        </is>
      </c>
    </row>
    <row r="14">
      <c r="A14" s="15" t="inlineStr">
        <is>
          <t>確認する内容</t>
        </is>
      </c>
      <c r="B14" s="15" t="inlineStr">
        <is>
          <t>状態</t>
        </is>
      </c>
      <c r="C14" s="15" t="inlineStr">
        <is>
          <t>根拠資料</t>
        </is>
      </c>
      <c r="D14" s="15" t="inlineStr">
        <is>
          <t>確認日</t>
        </is>
      </c>
      <c r="E14" s="15" t="inlineStr">
        <is>
          <t>未確認のとき止まる照合</t>
        </is>
      </c>
    </row>
    <row r="15">
      <c r="A15" s="16" t="inlineStr">
        <is>
          <t>対象期間の開始日・終了日を就業規則等で定めている</t>
        </is>
      </c>
      <c r="B15" s="17" t="n"/>
      <c r="C15" s="17" t="n"/>
      <c r="D15" s="17" t="n"/>
      <c r="E15" s="16" t="inlineStr">
        <is>
          <t>すべて</t>
        </is>
      </c>
    </row>
    <row r="16">
      <c r="A16" s="16" t="inlineStr">
        <is>
          <t>週の起算方法を定め、この表の区切りと一致している</t>
        </is>
      </c>
      <c r="B16" s="17" t="n"/>
      <c r="C16" s="17" t="n"/>
      <c r="D16" s="17" t="n"/>
      <c r="E16" s="16" t="inlineStr">
        <is>
          <t>週別照合</t>
        </is>
      </c>
    </row>
    <row r="17">
      <c r="A17" s="16" t="inlineStr">
        <is>
          <t>各日の労働日・労働時間を事前に特定している</t>
        </is>
      </c>
      <c r="B17" s="17" t="n"/>
      <c r="C17" s="17" t="n"/>
      <c r="D17" s="17" t="n"/>
      <c r="E17" s="16" t="inlineStr">
        <is>
          <t>すべて</t>
        </is>
      </c>
    </row>
    <row r="18">
      <c r="A18" s="16" t="inlineStr">
        <is>
          <t>事前に定めた予定と実際の勤務を別に把握している</t>
        </is>
      </c>
      <c r="B18" s="17" t="n"/>
      <c r="C18" s="17" t="n"/>
      <c r="D18" s="17" t="n"/>
      <c r="E18" s="16" t="inlineStr">
        <is>
          <t>日別・週別照合</t>
        </is>
      </c>
    </row>
    <row r="19">
      <c r="A19" s="16" t="inlineStr">
        <is>
          <t>比較基準（週40時間／44時間）が自社の前提と一致する</t>
        </is>
      </c>
      <c r="B19" s="17" t="n"/>
      <c r="C19" s="17" t="n"/>
      <c r="D19" s="17" t="n"/>
      <c r="E19" s="16" t="inlineStr">
        <is>
          <t>すべて</t>
        </is>
      </c>
    </row>
    <row r="20">
      <c r="A20" s="16" t="inlineStr">
        <is>
          <t>勤務予定の事後変更がない、または反映済みである</t>
        </is>
      </c>
      <c r="B20" s="17" t="n"/>
      <c r="C20" s="17" t="n"/>
      <c r="D20" s="17" t="n"/>
      <c r="E20" s="16" t="inlineStr">
        <is>
          <t>日別・週別照合</t>
        </is>
      </c>
    </row>
    <row r="21">
      <c r="A21" s="16" t="inlineStr">
        <is>
          <t>法定休日労働、期間途中の入退社がない</t>
        </is>
      </c>
      <c r="B21" s="17" t="n"/>
      <c r="C21" s="17" t="n"/>
      <c r="D21" s="17" t="n"/>
      <c r="E21" s="16" t="inlineStr">
        <is>
          <t>すべて</t>
        </is>
      </c>
    </row>
    <row r="22">
      <c r="A22" s="5" t="inlineStr">
        <is>
          <t>「確認済」と入力してください。空欄・その他の文字は未確認として扱います。</t>
        </is>
      </c>
    </row>
    <row r="23">
      <c r="A23" s="4" t="inlineStr">
        <is>
          <t>チェックは確認を促す仕組みです。入力したことが、制度の成立や個人への適用が確認できたことを意味するものではありません。</t>
        </is>
      </c>
    </row>
    <row r="25">
      <c r="A25" s="3" t="inlineStr">
        <is>
          <t>前提条件の充足</t>
        </is>
      </c>
    </row>
    <row r="26">
      <c r="A26" s="8" t="inlineStr">
        <is>
          <t>「確認済」の件数</t>
        </is>
      </c>
      <c r="B26" s="18">
        <f>COUNTIF(B15:B21,"確認済")</f>
        <v/>
      </c>
    </row>
    <row r="27">
      <c r="A27" s="8" t="inlineStr">
        <is>
          <t>全体の照合を実行できるか</t>
        </is>
      </c>
      <c r="B27" s="18">
        <f>IF(B26=7,"実行","停止")</f>
        <v/>
      </c>
    </row>
    <row r="28">
      <c r="A28" s="8" t="inlineStr">
        <is>
          <t>週別照合を実行できるか</t>
        </is>
      </c>
      <c r="B28" s="18">
        <f>IF(AND(B16="確認済",B19="確認済",B20="確認済"),"実行","停止")</f>
        <v/>
      </c>
    </row>
    <row r="30">
      <c r="A30" s="5" t="inlineStr">
        <is>
          <t>B8の「期間の所定総枠」は 40×暦日数÷7 の参考値です。判定には端数を切り捨てないB8を参照し、B9は表示専用です。</t>
        </is>
      </c>
    </row>
    <row r="31">
      <c r="A31" s="5" t="inlineStr">
        <is>
          <t>週44時間の特例措置対象事業場の場合はB11を44に変えてください。どの前提で照合したかは「確認事項」シートに表示されます。</t>
        </is>
      </c>
    </row>
  </sheetData>
  <mergeCells count="1">
    <mergeCell ref="A2:E3"/>
  </mergeCells>
  <conditionalFormatting sqref="B27">
    <cfRule type="expression" priority="1" dxfId="0" stopIfTrue="0">
      <formula>B27="停止"</formula>
    </cfRule>
  </conditionalFormatting>
  <conditionalFormatting sqref="B28">
    <cfRule type="expression" priority="2" dxfId="0" stopIfTrue="0">
      <formula>B28="停止"</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6" customWidth="1" min="3" max="3"/>
    <col width="16" customWidth="1" min="4" max="4"/>
    <col width="16" customWidth="1" min="5" max="5"/>
    <col width="16" customWidth="1" min="6" max="6"/>
    <col width="26" customWidth="1" min="7" max="7"/>
    <col width="22" customWidth="1" min="9" max="9"/>
    <col width="10" customWidth="1" min="10" max="10"/>
  </cols>
  <sheetData>
    <row r="1">
      <c r="A1" s="15" t="inlineStr">
        <is>
          <t>日付</t>
        </is>
      </c>
      <c r="B1" s="15" t="inlineStr">
        <is>
          <t>事前に定めた所定労働時間</t>
        </is>
      </c>
      <c r="C1" s="15" t="inlineStr">
        <is>
          <t>1日の基準超を事前に定めた日</t>
        </is>
      </c>
      <c r="D1" s="15" t="inlineStr">
        <is>
          <t>比較する勤務時間</t>
        </is>
      </c>
      <c r="E1" s="15" t="inlineStr">
        <is>
          <t>この照合の基準</t>
        </is>
      </c>
      <c r="F1" s="15" t="inlineStr">
        <is>
          <t>基準との差</t>
        </is>
      </c>
      <c r="G1" s="15" t="inlineStr">
        <is>
          <t>照合結果</t>
        </is>
      </c>
      <c r="I1" s="3" t="inlineStr">
        <is>
          <t>入力不備の検出</t>
        </is>
      </c>
    </row>
    <row r="2">
      <c r="A2" s="19">
        <f>IF(設定!$B$5+0&gt;設定!$B$6,"",設定!$B$5+0)</f>
        <v/>
      </c>
      <c r="B2" s="20" t="n">
        <v>7.5</v>
      </c>
      <c r="C2" s="20" t="n"/>
      <c r="D2" s="20">
        <f>IF(A2="","",B2)</f>
        <v/>
      </c>
      <c r="E2" s="21">
        <f>IF(OR(A2="",設定!$B$27="停止"),"",IF(AND(C2="○",B2&gt;設定!$B$10),B2,設定!$B$10))</f>
        <v/>
      </c>
      <c r="F2" s="21">
        <f>IF(OR(A2="",D2="",E2=""),"",MAX(0,D2-E2))</f>
        <v/>
      </c>
      <c r="G2" s="18">
        <f>IF(A2="","",IF(設定!$B$27="停止","照合停止：前提条件が未確認",IF(D2="","入力なし",IF(F2&gt;0,"確認事項あり","この比較条件では超過なし"))))</f>
        <v/>
      </c>
      <c r="I2" s="22" t="inlineStr">
        <is>
          <t>所定の入力件数</t>
        </is>
      </c>
      <c r="J2" s="18">
        <f>COUNT(B2:B32)</f>
        <v/>
      </c>
    </row>
    <row r="3">
      <c r="A3" s="19">
        <f>IF(設定!$B$5+1&gt;設定!$B$6,"",設定!$B$5+1)</f>
        <v/>
      </c>
      <c r="B3" s="20" t="n">
        <v>7.5</v>
      </c>
      <c r="C3" s="20" t="n"/>
      <c r="D3" s="20">
        <f>IF(A3="","",B3)</f>
        <v/>
      </c>
      <c r="E3" s="21">
        <f>IF(OR(A3="",設定!$B$27="停止"),"",IF(AND(C3="○",B3&gt;設定!$B$10),B3,設定!$B$10))</f>
        <v/>
      </c>
      <c r="F3" s="21">
        <f>IF(OR(A3="",D3="",E3=""),"",MAX(0,D3-E3))</f>
        <v/>
      </c>
      <c r="G3" s="18">
        <f>IF(A3="","",IF(設定!$B$27="停止","照合停止：前提条件が未確認",IF(D3="","入力なし",IF(F3&gt;0,"確認事項あり","この比較条件では超過なし"))))</f>
        <v/>
      </c>
      <c r="I3" s="22" t="inlineStr">
        <is>
          <t>比較時間の入力件数</t>
        </is>
      </c>
      <c r="J3" s="18">
        <f>COUNT(D2:D32)</f>
        <v/>
      </c>
    </row>
    <row r="4">
      <c r="A4" s="19">
        <f>IF(設定!$B$5+2&gt;設定!$B$6,"",設定!$B$5+2)</f>
        <v/>
      </c>
      <c r="B4" s="20" t="n">
        <v>7.5</v>
      </c>
      <c r="C4" s="20" t="n"/>
      <c r="D4" s="20">
        <f>IF(A4="","",B4)</f>
        <v/>
      </c>
      <c r="E4" s="21">
        <f>IF(OR(A4="",設定!$B$27="停止"),"",IF(AND(C4="○",B4&gt;設定!$B$10),B4,設定!$B$10))</f>
        <v/>
      </c>
      <c r="F4" s="21">
        <f>IF(OR(A4="",D4="",E4=""),"",MAX(0,D4-E4))</f>
        <v/>
      </c>
      <c r="G4" s="18">
        <f>IF(A4="","",IF(設定!$B$27="停止","照合停止：前提条件が未確認",IF(D4="","入力なし",IF(F4&gt;0,"確認事項あり","この比較条件では超過なし"))))</f>
        <v/>
      </c>
      <c r="I4" s="22" t="inlineStr">
        <is>
          <t>暦日数</t>
        </is>
      </c>
      <c r="J4" s="18">
        <f>設定!B7</f>
        <v/>
      </c>
    </row>
    <row r="5">
      <c r="A5" s="19">
        <f>IF(設定!$B$5+3&gt;設定!$B$6,"",設定!$B$5+3)</f>
        <v/>
      </c>
      <c r="B5" s="20" t="n">
        <v>7.5</v>
      </c>
      <c r="C5" s="20" t="n"/>
      <c r="D5" s="20">
        <f>IF(A5="","",B5)</f>
        <v/>
      </c>
      <c r="E5" s="21">
        <f>IF(OR(A5="",設定!$B$27="停止"),"",IF(AND(C5="○",B5&gt;設定!$B$10),B5,設定!$B$10))</f>
        <v/>
      </c>
      <c r="F5" s="21">
        <f>IF(OR(A5="",D5="",E5=""),"",MAX(0,D5-E5))</f>
        <v/>
      </c>
      <c r="G5" s="18">
        <f>IF(A5="","",IF(設定!$B$27="停止","照合停止：前提条件が未確認",IF(D5="","入力なし",IF(F5&gt;0,"確認事項あり","この比較条件では超過なし"))))</f>
        <v/>
      </c>
      <c r="I5" s="22" t="inlineStr">
        <is>
          <t>件数の一致</t>
        </is>
      </c>
      <c r="J5" s="18">
        <f>IF(AND(J2=J4,J3=J4),"OK","要確認")</f>
        <v/>
      </c>
    </row>
    <row r="6">
      <c r="A6" s="19">
        <f>IF(設定!$B$5+4&gt;設定!$B$6,"",設定!$B$5+4)</f>
        <v/>
      </c>
      <c r="B6" s="20" t="n">
        <v>7.5</v>
      </c>
      <c r="C6" s="20" t="n"/>
      <c r="D6" s="20">
        <f>IF(A6="","",B6)</f>
        <v/>
      </c>
      <c r="E6" s="21">
        <f>IF(OR(A6="",設定!$B$27="停止"),"",IF(AND(C6="○",B6&gt;設定!$B$10),B6,設定!$B$10))</f>
        <v/>
      </c>
      <c r="F6" s="21">
        <f>IF(OR(A6="",D6="",E6=""),"",MAX(0,D6-E6))</f>
        <v/>
      </c>
      <c r="G6" s="18">
        <f>IF(A6="","",IF(設定!$B$27="停止","照合停止：前提条件が未確認",IF(D6="","入力なし",IF(F6&gt;0,"確認事項あり","この比較条件では超過なし"))))</f>
        <v/>
      </c>
    </row>
    <row r="7">
      <c r="A7" s="19">
        <f>IF(設定!$B$5+5&gt;設定!$B$6,"",設定!$B$5+5)</f>
        <v/>
      </c>
      <c r="B7" s="20" t="n">
        <v>0</v>
      </c>
      <c r="C7" s="20" t="n"/>
      <c r="D7" s="20">
        <f>IF(A7="","",B7)</f>
        <v/>
      </c>
      <c r="E7" s="21">
        <f>IF(OR(A7="",設定!$B$27="停止"),"",IF(AND(C7="○",B7&gt;設定!$B$10),B7,設定!$B$10))</f>
        <v/>
      </c>
      <c r="F7" s="21">
        <f>IF(OR(A7="",D7="",E7=""),"",MAX(0,D7-E7))</f>
        <v/>
      </c>
      <c r="G7" s="18">
        <f>IF(A7="","",IF(設定!$B$27="停止","照合停止：前提条件が未確認",IF(D7="","入力なし",IF(F7&gt;0,"確認事項あり","この比較条件では超過なし"))))</f>
        <v/>
      </c>
      <c r="I7" s="5" t="inlineStr">
        <is>
          <t>休みで労働がない日は0、期間外は空欄です。未入力を0として扱いません。</t>
        </is>
      </c>
    </row>
    <row r="8">
      <c r="A8" s="19">
        <f>IF(設定!$B$5+6&gt;設定!$B$6,"",設定!$B$5+6)</f>
        <v/>
      </c>
      <c r="B8" s="20" t="n">
        <v>0</v>
      </c>
      <c r="C8" s="20" t="n"/>
      <c r="D8" s="20">
        <f>IF(A8="","",B8)</f>
        <v/>
      </c>
      <c r="E8" s="21">
        <f>IF(OR(A8="",設定!$B$27="停止"),"",IF(AND(C8="○",B8&gt;設定!$B$10),B8,設定!$B$10))</f>
        <v/>
      </c>
      <c r="F8" s="21">
        <f>IF(OR(A8="",D8="",E8=""),"",MAX(0,D8-E8))</f>
        <v/>
      </c>
      <c r="G8" s="18">
        <f>IF(A8="","",IF(設定!$B$27="停止","照合停止：前提条件が未確認",IF(D8="","入力なし",IF(F8&gt;0,"確認事項あり","この比較条件では超過なし"))))</f>
        <v/>
      </c>
      <c r="I8" s="5" t="inlineStr">
        <is>
          <t>B列は事前に定めた所定、D列は比較する時間です。B列を書き換えないでください。</t>
        </is>
      </c>
    </row>
    <row r="9">
      <c r="A9" s="19">
        <f>IF(設定!$B$5+7&gt;設定!$B$6,"",設定!$B$5+7)</f>
        <v/>
      </c>
      <c r="B9" s="20" t="n">
        <v>7.5</v>
      </c>
      <c r="C9" s="20" t="n"/>
      <c r="D9" s="20">
        <f>IF(A9="","",B9)</f>
        <v/>
      </c>
      <c r="E9" s="21">
        <f>IF(OR(A9="",設定!$B$27="停止"),"",IF(AND(C9="○",B9&gt;設定!$B$10),B9,設定!$B$10))</f>
        <v/>
      </c>
      <c r="F9" s="21">
        <f>IF(OR(A9="",D9="",E9=""),"",MAX(0,D9-E9))</f>
        <v/>
      </c>
      <c r="G9" s="18">
        <f>IF(A9="","",IF(設定!$B$27="停止","照合停止：前提条件が未確認",IF(D9="","入力なし",IF(F9&gt;0,"確認事項あり","この比較条件では超過なし"))))</f>
        <v/>
      </c>
      <c r="I9" s="5" t="inlineStr">
        <is>
          <t>F列は数値上の差であり、法定時間外労働の確定時間数ではありません。</t>
        </is>
      </c>
    </row>
    <row r="10">
      <c r="A10" s="19">
        <f>IF(設定!$B$5+8&gt;設定!$B$6,"",設定!$B$5+8)</f>
        <v/>
      </c>
      <c r="B10" s="20" t="n">
        <v>7.5</v>
      </c>
      <c r="C10" s="20" t="n"/>
      <c r="D10" s="20">
        <f>IF(A10="","",B10)</f>
        <v/>
      </c>
      <c r="E10" s="21">
        <f>IF(OR(A10="",設定!$B$27="停止"),"",IF(AND(C10="○",B10&gt;設定!$B$10),B10,設定!$B$10))</f>
        <v/>
      </c>
      <c r="F10" s="21">
        <f>IF(OR(A10="",D10="",E10=""),"",MAX(0,D10-E10))</f>
        <v/>
      </c>
      <c r="G10" s="18">
        <f>IF(A10="","",IF(設定!$B$27="停止","照合停止：前提条件が未確認",IF(D10="","入力なし",IF(F10&gt;0,"確認事項あり","この比較条件では超過なし"))))</f>
        <v/>
      </c>
    </row>
    <row r="11">
      <c r="A11" s="19">
        <f>IF(設定!$B$5+9&gt;設定!$B$6,"",設定!$B$5+9)</f>
        <v/>
      </c>
      <c r="B11" s="20" t="n">
        <v>7.5</v>
      </c>
      <c r="C11" s="20" t="n"/>
      <c r="D11" s="20">
        <f>IF(A11="","",B11)</f>
        <v/>
      </c>
      <c r="E11" s="21">
        <f>IF(OR(A11="",設定!$B$27="停止"),"",IF(AND(C11="○",B11&gt;設定!$B$10),B11,設定!$B$10))</f>
        <v/>
      </c>
      <c r="F11" s="21">
        <f>IF(OR(A11="",D11="",E11=""),"",MAX(0,D11-E11))</f>
        <v/>
      </c>
      <c r="G11" s="18">
        <f>IF(A11="","",IF(設定!$B$27="停止","照合停止：前提条件が未確認",IF(D11="","入力なし",IF(F11&gt;0,"確認事項あり","この比較条件では超過なし"))))</f>
        <v/>
      </c>
    </row>
    <row r="12">
      <c r="A12" s="19">
        <f>IF(設定!$B$5+10&gt;設定!$B$6,"",設定!$B$5+10)</f>
        <v/>
      </c>
      <c r="B12" s="20" t="n">
        <v>7.5</v>
      </c>
      <c r="C12" s="20" t="n"/>
      <c r="D12" s="20">
        <f>IF(A12="","",B12)</f>
        <v/>
      </c>
      <c r="E12" s="21">
        <f>IF(OR(A12="",設定!$B$27="停止"),"",IF(AND(C12="○",B12&gt;設定!$B$10),B12,設定!$B$10))</f>
        <v/>
      </c>
      <c r="F12" s="21">
        <f>IF(OR(A12="",D12="",E12=""),"",MAX(0,D12-E12))</f>
        <v/>
      </c>
      <c r="G12" s="18">
        <f>IF(A12="","",IF(設定!$B$27="停止","照合停止：前提条件が未確認",IF(D12="","入力なし",IF(F12&gt;0,"確認事項あり","この比較条件では超過なし"))))</f>
        <v/>
      </c>
    </row>
    <row r="13">
      <c r="A13" s="19">
        <f>IF(設定!$B$5+11&gt;設定!$B$6,"",設定!$B$5+11)</f>
        <v/>
      </c>
      <c r="B13" s="20" t="n">
        <v>7.5</v>
      </c>
      <c r="C13" s="20" t="n"/>
      <c r="D13" s="20">
        <f>IF(A13="","",B13)</f>
        <v/>
      </c>
      <c r="E13" s="21">
        <f>IF(OR(A13="",設定!$B$27="停止"),"",IF(AND(C13="○",B13&gt;設定!$B$10),B13,設定!$B$10))</f>
        <v/>
      </c>
      <c r="F13" s="21">
        <f>IF(OR(A13="",D13="",E13=""),"",MAX(0,D13-E13))</f>
        <v/>
      </c>
      <c r="G13" s="18">
        <f>IF(A13="","",IF(設定!$B$27="停止","照合停止：前提条件が未確認",IF(D13="","入力なし",IF(F13&gt;0,"確認事項あり","この比較条件では超過なし"))))</f>
        <v/>
      </c>
    </row>
    <row r="14">
      <c r="A14" s="19">
        <f>IF(設定!$B$5+12&gt;設定!$B$6,"",設定!$B$5+12)</f>
        <v/>
      </c>
      <c r="B14" s="20" t="n">
        <v>0</v>
      </c>
      <c r="C14" s="20" t="n"/>
      <c r="D14" s="20">
        <f>IF(A14="","",B14)</f>
        <v/>
      </c>
      <c r="E14" s="21">
        <f>IF(OR(A14="",設定!$B$27="停止"),"",IF(AND(C14="○",B14&gt;設定!$B$10),B14,設定!$B$10))</f>
        <v/>
      </c>
      <c r="F14" s="21">
        <f>IF(OR(A14="",D14="",E14=""),"",MAX(0,D14-E14))</f>
        <v/>
      </c>
      <c r="G14" s="18">
        <f>IF(A14="","",IF(設定!$B$27="停止","照合停止：前提条件が未確認",IF(D14="","入力なし",IF(F14&gt;0,"確認事項あり","この比較条件では超過なし"))))</f>
        <v/>
      </c>
    </row>
    <row r="15">
      <c r="A15" s="19">
        <f>IF(設定!$B$5+13&gt;設定!$B$6,"",設定!$B$5+13)</f>
        <v/>
      </c>
      <c r="B15" s="20" t="n">
        <v>0</v>
      </c>
      <c r="C15" s="20" t="n"/>
      <c r="D15" s="20">
        <f>IF(A15="","",B15)</f>
        <v/>
      </c>
      <c r="E15" s="21">
        <f>IF(OR(A15="",設定!$B$27="停止"),"",IF(AND(C15="○",B15&gt;設定!$B$10),B15,設定!$B$10))</f>
        <v/>
      </c>
      <c r="F15" s="21">
        <f>IF(OR(A15="",D15="",E15=""),"",MAX(0,D15-E15))</f>
        <v/>
      </c>
      <c r="G15" s="18">
        <f>IF(A15="","",IF(設定!$B$27="停止","照合停止：前提条件が未確認",IF(D15="","入力なし",IF(F15&gt;0,"確認事項あり","この比較条件では超過なし"))))</f>
        <v/>
      </c>
    </row>
    <row r="16">
      <c r="A16" s="19">
        <f>IF(設定!$B$5+14&gt;設定!$B$6,"",設定!$B$5+14)</f>
        <v/>
      </c>
      <c r="B16" s="20" t="n">
        <v>7.5</v>
      </c>
      <c r="C16" s="20" t="n"/>
      <c r="D16" s="20">
        <f>IF(A16="","",B16)</f>
        <v/>
      </c>
      <c r="E16" s="21">
        <f>IF(OR(A16="",設定!$B$27="停止"),"",IF(AND(C16="○",B16&gt;設定!$B$10),B16,設定!$B$10))</f>
        <v/>
      </c>
      <c r="F16" s="21">
        <f>IF(OR(A16="",D16="",E16=""),"",MAX(0,D16-E16))</f>
        <v/>
      </c>
      <c r="G16" s="18">
        <f>IF(A16="","",IF(設定!$B$27="停止","照合停止：前提条件が未確認",IF(D16="","入力なし",IF(F16&gt;0,"確認事項あり","この比較条件では超過なし"))))</f>
        <v/>
      </c>
    </row>
    <row r="17">
      <c r="A17" s="19">
        <f>IF(設定!$B$5+15&gt;設定!$B$6,"",設定!$B$5+15)</f>
        <v/>
      </c>
      <c r="B17" s="20" t="n">
        <v>7.5</v>
      </c>
      <c r="C17" s="20" t="n"/>
      <c r="D17" s="20">
        <f>IF(A17="","",B17)</f>
        <v/>
      </c>
      <c r="E17" s="21">
        <f>IF(OR(A17="",設定!$B$27="停止"),"",IF(AND(C17="○",B17&gt;設定!$B$10),B17,設定!$B$10))</f>
        <v/>
      </c>
      <c r="F17" s="21">
        <f>IF(OR(A17="",D17="",E17=""),"",MAX(0,D17-E17))</f>
        <v/>
      </c>
      <c r="G17" s="18">
        <f>IF(A17="","",IF(設定!$B$27="停止","照合停止：前提条件が未確認",IF(D17="","入力なし",IF(F17&gt;0,"確認事項あり","この比較条件では超過なし"))))</f>
        <v/>
      </c>
    </row>
    <row r="18">
      <c r="A18" s="19">
        <f>IF(設定!$B$5+16&gt;設定!$B$6,"",設定!$B$5+16)</f>
        <v/>
      </c>
      <c r="B18" s="20" t="n">
        <v>7.5</v>
      </c>
      <c r="C18" s="20" t="n"/>
      <c r="D18" s="20">
        <f>IF(A18="","",B18)</f>
        <v/>
      </c>
      <c r="E18" s="21">
        <f>IF(OR(A18="",設定!$B$27="停止"),"",IF(AND(C18="○",B18&gt;設定!$B$10),B18,設定!$B$10))</f>
        <v/>
      </c>
      <c r="F18" s="21">
        <f>IF(OR(A18="",D18="",E18=""),"",MAX(0,D18-E18))</f>
        <v/>
      </c>
      <c r="G18" s="18">
        <f>IF(A18="","",IF(設定!$B$27="停止","照合停止：前提条件が未確認",IF(D18="","入力なし",IF(F18&gt;0,"確認事項あり","この比較条件では超過なし"))))</f>
        <v/>
      </c>
    </row>
    <row r="19">
      <c r="A19" s="19">
        <f>IF(設定!$B$5+17&gt;設定!$B$6,"",設定!$B$5+17)</f>
        <v/>
      </c>
      <c r="B19" s="20" t="n">
        <v>7.5</v>
      </c>
      <c r="C19" s="20" t="n"/>
      <c r="D19" s="20">
        <f>IF(A19="","",B19)</f>
        <v/>
      </c>
      <c r="E19" s="21">
        <f>IF(OR(A19="",設定!$B$27="停止"),"",IF(AND(C19="○",B19&gt;設定!$B$10),B19,設定!$B$10))</f>
        <v/>
      </c>
      <c r="F19" s="21">
        <f>IF(OR(A19="",D19="",E19=""),"",MAX(0,D19-E19))</f>
        <v/>
      </c>
      <c r="G19" s="18">
        <f>IF(A19="","",IF(設定!$B$27="停止","照合停止：前提条件が未確認",IF(D19="","入力なし",IF(F19&gt;0,"確認事項あり","この比較条件では超過なし"))))</f>
        <v/>
      </c>
    </row>
    <row r="20">
      <c r="A20" s="19">
        <f>IF(設定!$B$5+18&gt;設定!$B$6,"",設定!$B$5+18)</f>
        <v/>
      </c>
      <c r="B20" s="20" t="n">
        <v>7.5</v>
      </c>
      <c r="C20" s="20" t="n"/>
      <c r="D20" s="20">
        <f>IF(A20="","",B20)</f>
        <v/>
      </c>
      <c r="E20" s="21">
        <f>IF(OR(A20="",設定!$B$27="停止"),"",IF(AND(C20="○",B20&gt;設定!$B$10),B20,設定!$B$10))</f>
        <v/>
      </c>
      <c r="F20" s="21">
        <f>IF(OR(A20="",D20="",E20=""),"",MAX(0,D20-E20))</f>
        <v/>
      </c>
      <c r="G20" s="18">
        <f>IF(A20="","",IF(設定!$B$27="停止","照合停止：前提条件が未確認",IF(D20="","入力なし",IF(F20&gt;0,"確認事項あり","この比較条件では超過なし"))))</f>
        <v/>
      </c>
    </row>
    <row r="21">
      <c r="A21" s="19">
        <f>IF(設定!$B$5+19&gt;設定!$B$6,"",設定!$B$5+19)</f>
        <v/>
      </c>
      <c r="B21" s="20" t="n">
        <v>0</v>
      </c>
      <c r="C21" s="20" t="n"/>
      <c r="D21" s="20">
        <f>IF(A21="","",B21)</f>
        <v/>
      </c>
      <c r="E21" s="21">
        <f>IF(OR(A21="",設定!$B$27="停止"),"",IF(AND(C21="○",B21&gt;設定!$B$10),B21,設定!$B$10))</f>
        <v/>
      </c>
      <c r="F21" s="21">
        <f>IF(OR(A21="",D21="",E21=""),"",MAX(0,D21-E21))</f>
        <v/>
      </c>
      <c r="G21" s="18">
        <f>IF(A21="","",IF(設定!$B$27="停止","照合停止：前提条件が未確認",IF(D21="","入力なし",IF(F21&gt;0,"確認事項あり","この比較条件では超過なし"))))</f>
        <v/>
      </c>
    </row>
    <row r="22">
      <c r="A22" s="19">
        <f>IF(設定!$B$5+20&gt;設定!$B$6,"",設定!$B$5+20)</f>
        <v/>
      </c>
      <c r="B22" s="20" t="n">
        <v>0</v>
      </c>
      <c r="C22" s="20" t="n"/>
      <c r="D22" s="20">
        <f>IF(A22="","",B22)</f>
        <v/>
      </c>
      <c r="E22" s="21">
        <f>IF(OR(A22="",設定!$B$27="停止"),"",IF(AND(C22="○",B22&gt;設定!$B$10),B22,設定!$B$10))</f>
        <v/>
      </c>
      <c r="F22" s="21">
        <f>IF(OR(A22="",D22="",E22=""),"",MAX(0,D22-E22))</f>
        <v/>
      </c>
      <c r="G22" s="18">
        <f>IF(A22="","",IF(設定!$B$27="停止","照合停止：前提条件が未確認",IF(D22="","入力なし",IF(F22&gt;0,"確認事項あり","この比較条件では超過なし"))))</f>
        <v/>
      </c>
    </row>
    <row r="23">
      <c r="A23" s="19">
        <f>IF(設定!$B$5+21&gt;設定!$B$6,"",設定!$B$5+21)</f>
        <v/>
      </c>
      <c r="B23" s="20" t="n">
        <v>7.5</v>
      </c>
      <c r="C23" s="20" t="n"/>
      <c r="D23" s="20">
        <f>IF(A23="","",B23)</f>
        <v/>
      </c>
      <c r="E23" s="21">
        <f>IF(OR(A23="",設定!$B$27="停止"),"",IF(AND(C23="○",B23&gt;設定!$B$10),B23,設定!$B$10))</f>
        <v/>
      </c>
      <c r="F23" s="21">
        <f>IF(OR(A23="",D23="",E23=""),"",MAX(0,D23-E23))</f>
        <v/>
      </c>
      <c r="G23" s="18">
        <f>IF(A23="","",IF(設定!$B$27="停止","照合停止：前提条件が未確認",IF(D23="","入力なし",IF(F23&gt;0,"確認事項あり","この比較条件では超過なし"))))</f>
        <v/>
      </c>
    </row>
    <row r="24">
      <c r="A24" s="19">
        <f>IF(設定!$B$5+22&gt;設定!$B$6,"",設定!$B$5+22)</f>
        <v/>
      </c>
      <c r="B24" s="20" t="n">
        <v>7.5</v>
      </c>
      <c r="C24" s="20" t="n"/>
      <c r="D24" s="20">
        <f>IF(A24="","",B24)</f>
        <v/>
      </c>
      <c r="E24" s="21">
        <f>IF(OR(A24="",設定!$B$27="停止"),"",IF(AND(C24="○",B24&gt;設定!$B$10),B24,設定!$B$10))</f>
        <v/>
      </c>
      <c r="F24" s="21">
        <f>IF(OR(A24="",D24="",E24=""),"",MAX(0,D24-E24))</f>
        <v/>
      </c>
      <c r="G24" s="18">
        <f>IF(A24="","",IF(設定!$B$27="停止","照合停止：前提条件が未確認",IF(D24="","入力なし",IF(F24&gt;0,"確認事項あり","この比較条件では超過なし"))))</f>
        <v/>
      </c>
    </row>
    <row r="25">
      <c r="A25" s="19">
        <f>IF(設定!$B$5+23&gt;設定!$B$6,"",設定!$B$5+23)</f>
        <v/>
      </c>
      <c r="B25" s="20" t="n">
        <v>7.5</v>
      </c>
      <c r="C25" s="20" t="n"/>
      <c r="D25" s="20">
        <f>IF(A25="","",B25)</f>
        <v/>
      </c>
      <c r="E25" s="21">
        <f>IF(OR(A25="",設定!$B$27="停止"),"",IF(AND(C25="○",B25&gt;設定!$B$10),B25,設定!$B$10))</f>
        <v/>
      </c>
      <c r="F25" s="21">
        <f>IF(OR(A25="",D25="",E25=""),"",MAX(0,D25-E25))</f>
        <v/>
      </c>
      <c r="G25" s="18">
        <f>IF(A25="","",IF(設定!$B$27="停止","照合停止：前提条件が未確認",IF(D25="","入力なし",IF(F25&gt;0,"確認事項あり","この比較条件では超過なし"))))</f>
        <v/>
      </c>
    </row>
    <row r="26">
      <c r="A26" s="19">
        <f>IF(設定!$B$5+24&gt;設定!$B$6,"",設定!$B$5+24)</f>
        <v/>
      </c>
      <c r="B26" s="20" t="n">
        <v>7.5</v>
      </c>
      <c r="C26" s="20" t="n"/>
      <c r="D26" s="20">
        <f>IF(A26="","",B26)</f>
        <v/>
      </c>
      <c r="E26" s="21">
        <f>IF(OR(A26="",設定!$B$27="停止"),"",IF(AND(C26="○",B26&gt;設定!$B$10),B26,設定!$B$10))</f>
        <v/>
      </c>
      <c r="F26" s="21">
        <f>IF(OR(A26="",D26="",E26=""),"",MAX(0,D26-E26))</f>
        <v/>
      </c>
      <c r="G26" s="18">
        <f>IF(A26="","",IF(設定!$B$27="停止","照合停止：前提条件が未確認",IF(D26="","入力なし",IF(F26&gt;0,"確認事項あり","この比較条件では超過なし"))))</f>
        <v/>
      </c>
    </row>
    <row r="27">
      <c r="A27" s="19">
        <f>IF(設定!$B$5+25&gt;設定!$B$6,"",設定!$B$5+25)</f>
        <v/>
      </c>
      <c r="B27" s="20" t="n">
        <v>7.5</v>
      </c>
      <c r="C27" s="20" t="n"/>
      <c r="D27" s="20">
        <f>IF(A27="","",B27)</f>
        <v/>
      </c>
      <c r="E27" s="21">
        <f>IF(OR(A27="",設定!$B$27="停止"),"",IF(AND(C27="○",B27&gt;設定!$B$10),B27,設定!$B$10))</f>
        <v/>
      </c>
      <c r="F27" s="21">
        <f>IF(OR(A27="",D27="",E27=""),"",MAX(0,D27-E27))</f>
        <v/>
      </c>
      <c r="G27" s="18">
        <f>IF(A27="","",IF(設定!$B$27="停止","照合停止：前提条件が未確認",IF(D27="","入力なし",IF(F27&gt;0,"確認事項あり","この比較条件では超過なし"))))</f>
        <v/>
      </c>
    </row>
    <row r="28">
      <c r="A28" s="19">
        <f>IF(設定!$B$5+26&gt;設定!$B$6,"",設定!$B$5+26)</f>
        <v/>
      </c>
      <c r="B28" s="20" t="n">
        <v>0</v>
      </c>
      <c r="C28" s="20" t="n"/>
      <c r="D28" s="20">
        <f>IF(A28="","",B28)</f>
        <v/>
      </c>
      <c r="E28" s="21">
        <f>IF(OR(A28="",設定!$B$27="停止"),"",IF(AND(C28="○",B28&gt;設定!$B$10),B28,設定!$B$10))</f>
        <v/>
      </c>
      <c r="F28" s="21">
        <f>IF(OR(A28="",D28="",E28=""),"",MAX(0,D28-E28))</f>
        <v/>
      </c>
      <c r="G28" s="18">
        <f>IF(A28="","",IF(設定!$B$27="停止","照合停止：前提条件が未確認",IF(D28="","入力なし",IF(F28&gt;0,"確認事項あり","この比較条件では超過なし"))))</f>
        <v/>
      </c>
    </row>
    <row r="29">
      <c r="A29" s="19">
        <f>IF(設定!$B$5+27&gt;設定!$B$6,"",設定!$B$5+27)</f>
        <v/>
      </c>
      <c r="B29" s="20" t="n">
        <v>0</v>
      </c>
      <c r="C29" s="20" t="n"/>
      <c r="D29" s="20">
        <f>IF(A29="","",B29)</f>
        <v/>
      </c>
      <c r="E29" s="21">
        <f>IF(OR(A29="",設定!$B$27="停止"),"",IF(AND(C29="○",B29&gt;設定!$B$10),B29,設定!$B$10))</f>
        <v/>
      </c>
      <c r="F29" s="21">
        <f>IF(OR(A29="",D29="",E29=""),"",MAX(0,D29-E29))</f>
        <v/>
      </c>
      <c r="G29" s="18">
        <f>IF(A29="","",IF(設定!$B$27="停止","照合停止：前提条件が未確認",IF(D29="","入力なし",IF(F29&gt;0,"確認事項あり","この比較条件では超過なし"))))</f>
        <v/>
      </c>
    </row>
    <row r="30">
      <c r="A30" s="19">
        <f>IF(設定!$B$5+28&gt;設定!$B$6,"",設定!$B$5+28)</f>
        <v/>
      </c>
      <c r="B30" s="20" t="n">
        <v>7.5</v>
      </c>
      <c r="C30" s="20" t="n"/>
      <c r="D30" s="20">
        <f>IF(A30="","",B30)</f>
        <v/>
      </c>
      <c r="E30" s="21">
        <f>IF(OR(A30="",設定!$B$27="停止"),"",IF(AND(C30="○",B30&gt;設定!$B$10),B30,設定!$B$10))</f>
        <v/>
      </c>
      <c r="F30" s="21">
        <f>IF(OR(A30="",D30="",E30=""),"",MAX(0,D30-E30))</f>
        <v/>
      </c>
      <c r="G30" s="18">
        <f>IF(A30="","",IF(設定!$B$27="停止","照合停止：前提条件が未確認",IF(D30="","入力なし",IF(F30&gt;0,"確認事項あり","この比較条件では超過なし"))))</f>
        <v/>
      </c>
    </row>
    <row r="31">
      <c r="A31" s="19">
        <f>IF(設定!$B$5+29&gt;設定!$B$6,"",設定!$B$5+29)</f>
        <v/>
      </c>
      <c r="B31" s="20" t="n">
        <v>7.5</v>
      </c>
      <c r="C31" s="20" t="n"/>
      <c r="D31" s="20">
        <f>IF(A31="","",B31)</f>
        <v/>
      </c>
      <c r="E31" s="21">
        <f>IF(OR(A31="",設定!$B$27="停止"),"",IF(AND(C31="○",B31&gt;設定!$B$10),B31,設定!$B$10))</f>
        <v/>
      </c>
      <c r="F31" s="21">
        <f>IF(OR(A31="",D31="",E31=""),"",MAX(0,D31-E31))</f>
        <v/>
      </c>
      <c r="G31" s="18">
        <f>IF(A31="","",IF(設定!$B$27="停止","照合停止：前提条件が未確認",IF(D31="","入力なし",IF(F31&gt;0,"確認事項あり","この比較条件では超過なし"))))</f>
        <v/>
      </c>
    </row>
    <row r="32">
      <c r="A32" s="19">
        <f>IF(設定!$B$5+30&gt;設定!$B$6,"",設定!$B$5+30)</f>
        <v/>
      </c>
      <c r="B32" s="20" t="n"/>
      <c r="C32" s="20" t="n"/>
      <c r="D32" s="20">
        <f>IF(A32="","",B32)</f>
        <v/>
      </c>
      <c r="E32" s="21">
        <f>IF(OR(A32="",設定!$B$27="停止"),"",IF(AND(C32="○",B32&gt;設定!$B$10),B32,設定!$B$10))</f>
        <v/>
      </c>
      <c r="F32" s="21">
        <f>IF(OR(A32="",D32="",E32=""),"",MAX(0,D32-E32))</f>
        <v/>
      </c>
      <c r="G32" s="18">
        <f>IF(A32="","",IF(設定!$B$27="停止","照合停止：前提条件が未確認",IF(D32="","入力なし",IF(F32&gt;0,"確認事項あり","この比較条件では超過なし"))))</f>
        <v/>
      </c>
    </row>
  </sheetData>
  <conditionalFormatting sqref="G2:G32">
    <cfRule type="expression" priority="1" dxfId="1" stopIfTrue="0">
      <formula>G2="確認事項あり"</formula>
    </cfRule>
    <cfRule type="expression" priority="2" dxfId="2" stopIfTrue="0">
      <formula>LEFT(G2,4)="照合停止"</formula>
    </cfRule>
  </conditionalFormatting>
  <conditionalFormatting sqref="J5">
    <cfRule type="expression" priority="3" dxfId="0" stopIfTrue="0">
      <formula>J5="要確認"</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7"/>
  <sheetViews>
    <sheetView workbookViewId="0">
      <selection activeCell="A1" sqref="A1"/>
    </sheetView>
  </sheetViews>
  <sheetFormatPr baseColWidth="8" defaultRowHeight="15"/>
  <cols>
    <col width="10" customWidth="1" min="1" max="1"/>
    <col width="16" customWidth="1" min="2" max="2"/>
    <col width="16" customWidth="1" min="3" max="3"/>
    <col width="16" customWidth="1" min="4" max="4"/>
    <col width="16" customWidth="1" min="5" max="5"/>
    <col width="16" customWidth="1" min="6" max="6"/>
    <col width="16" customWidth="1" min="7" max="7"/>
    <col width="30" customWidth="1" min="8" max="8"/>
    <col width="66" customWidth="1" min="10" max="10"/>
  </cols>
  <sheetData>
    <row r="1">
      <c r="A1" s="15" t="inlineStr">
        <is>
          <t>週</t>
        </is>
      </c>
      <c r="B1" s="15" t="inlineStr">
        <is>
          <t>週の日数</t>
        </is>
      </c>
      <c r="C1" s="15" t="inlineStr">
        <is>
          <t>週の所定合計</t>
        </is>
      </c>
      <c r="D1" s="15" t="inlineStr">
        <is>
          <t>1週の基準超を事前に定めた週</t>
        </is>
      </c>
      <c r="E1" s="15" t="inlineStr">
        <is>
          <t>週の比較時間合計</t>
        </is>
      </c>
      <c r="F1" s="15" t="inlineStr">
        <is>
          <t>この照合の基準</t>
        </is>
      </c>
      <c r="G1" s="15" t="inlineStr">
        <is>
          <t>基準との差</t>
        </is>
      </c>
      <c r="H1" s="15" t="inlineStr">
        <is>
          <t>照合結果</t>
        </is>
      </c>
      <c r="J1" s="4" t="inlineStr">
        <is>
          <t>端数週について</t>
        </is>
      </c>
    </row>
    <row r="2">
      <c r="A2" s="18" t="inlineStr">
        <is>
          <t>第1週</t>
        </is>
      </c>
      <c r="B2" s="18">
        <f>COUNT(日別!A2:A8)</f>
        <v/>
      </c>
      <c r="C2" s="21">
        <f>IF(B2=0,"",SUM(日別!B2:B8))</f>
        <v/>
      </c>
      <c r="D2" s="20" t="n"/>
      <c r="E2" s="21">
        <f>IF(B2=0,"",SUM(日別!D2:D8))</f>
        <v/>
      </c>
      <c r="F2" s="21">
        <f>IF(OR(B2&lt;&gt;7,設定!$B$28="停止"),"",IF(AND(D2="○",C2&gt;設定!$B$11),C2,設定!$B$11))</f>
        <v/>
      </c>
      <c r="G2" s="21">
        <f>IF(F2="","",MAX(0,E2-F2))</f>
        <v/>
      </c>
      <c r="H2" s="18">
        <f>IF(B2=0,"",IF(設定!$B$28="停止","照合停止：前提条件が未確認",IF(B2&lt;&gt;7,"照合停止：期間境界の取扱いが未確認",IF(G2&gt;0,"確認事項あり","この比較条件では超過なし"))))</f>
        <v/>
      </c>
      <c r="J2" s="5" t="inlineStr">
        <is>
          <t>週は起算日から7日ごとに区切っています。7日そろった週だけを照合します。</t>
        </is>
      </c>
    </row>
    <row r="3">
      <c r="A3" s="18" t="inlineStr">
        <is>
          <t>第2週</t>
        </is>
      </c>
      <c r="B3" s="18">
        <f>COUNT(日別!A9:A15)</f>
        <v/>
      </c>
      <c r="C3" s="21">
        <f>IF(B3=0,"",SUM(日別!B9:B15))</f>
        <v/>
      </c>
      <c r="D3" s="20" t="n"/>
      <c r="E3" s="21">
        <f>IF(B3=0,"",SUM(日別!D9:D15))</f>
        <v/>
      </c>
      <c r="F3" s="21">
        <f>IF(OR(B3&lt;&gt;7,設定!$B$28="停止"),"",IF(AND(D3="○",C3&gt;設定!$B$11),C3,設定!$B$11))</f>
        <v/>
      </c>
      <c r="G3" s="21">
        <f>IF(F3="","",MAX(0,E3-F3))</f>
        <v/>
      </c>
      <c r="H3" s="18">
        <f>IF(B3=0,"",IF(設定!$B$28="停止","照合停止：前提条件が未確認",IF(B3&lt;&gt;7,"照合停止：期間境界の取扱いが未確認",IF(G3&gt;0,"確認事項あり","この比較条件では超過なし"))))</f>
        <v/>
      </c>
      <c r="J3" s="5" t="inlineStr">
        <is>
          <t>対象期間末尾に7日未満が残る場合、その週の照合は停止します。</t>
        </is>
      </c>
    </row>
    <row r="4">
      <c r="A4" s="18" t="inlineStr">
        <is>
          <t>第3週</t>
        </is>
      </c>
      <c r="B4" s="18">
        <f>COUNT(日別!A16:A22)</f>
        <v/>
      </c>
      <c r="C4" s="21">
        <f>IF(B4=0,"",SUM(日別!B16:B22))</f>
        <v/>
      </c>
      <c r="D4" s="20" t="n"/>
      <c r="E4" s="21">
        <f>IF(B4=0,"",SUM(日別!D16:D22))</f>
        <v/>
      </c>
      <c r="F4" s="21">
        <f>IF(OR(B4&lt;&gt;7,設定!$B$28="停止"),"",IF(AND(D4="○",C4&gt;設定!$B$11),C4,設定!$B$11))</f>
        <v/>
      </c>
      <c r="G4" s="21">
        <f>IF(F4="","",MAX(0,E4-F4))</f>
        <v/>
      </c>
      <c r="H4" s="18">
        <f>IF(B4=0,"",IF(設定!$B$28="停止","照合停止：前提条件が未確認",IF(B4&lt;&gt;7,"照合停止：期間境界の取扱いが未確認",IF(G4&gt;0,"確認事項あり","この比較条件では超過なし"))))</f>
        <v/>
      </c>
      <c r="J4" s="5" t="inlineStr">
        <is>
          <t>比較基準を「1週の基準×日数÷7」とするか、「それと事前所定の大きい方」とするかで</t>
        </is>
      </c>
    </row>
    <row r="5">
      <c r="A5" s="18" t="inlineStr">
        <is>
          <t>第4週</t>
        </is>
      </c>
      <c r="B5" s="18">
        <f>COUNT(日別!A23:A29)</f>
        <v/>
      </c>
      <c r="C5" s="21">
        <f>IF(B5=0,"",SUM(日別!B23:B29))</f>
        <v/>
      </c>
      <c r="D5" s="20" t="n"/>
      <c r="E5" s="21">
        <f>IF(B5=0,"",SUM(日別!D23:D29))</f>
        <v/>
      </c>
      <c r="F5" s="21">
        <f>IF(OR(B5&lt;&gt;7,設定!$B$28="停止"),"",IF(AND(D5="○",C5&gt;設定!$B$11),C5,設定!$B$11))</f>
        <v/>
      </c>
      <c r="G5" s="21">
        <f>IF(F5="","",MAX(0,E5-F5))</f>
        <v/>
      </c>
      <c r="H5" s="18">
        <f>IF(B5=0,"",IF(設定!$B$28="停止","照合停止：前提条件が未確認",IF(B5&lt;&gt;7,"照合停止：期間境界の取扱いが未確認",IF(G5&gt;0,"確認事項あり","この比較条件では超過なし"))))</f>
        <v/>
      </c>
      <c r="J5" s="5" t="inlineStr">
        <is>
          <t>結果が分かれ、期待値の法的妥当性を検証できていないためです。</t>
        </is>
      </c>
    </row>
    <row r="6">
      <c r="A6" s="18" t="inlineStr">
        <is>
          <t>第5週</t>
        </is>
      </c>
      <c r="B6" s="18">
        <f>COUNT(日別!A30:A32)</f>
        <v/>
      </c>
      <c r="C6" s="21">
        <f>IF(B6=0,"",SUM(日別!B30:B32))</f>
        <v/>
      </c>
      <c r="D6" s="20" t="n"/>
      <c r="E6" s="21">
        <f>IF(B6=0,"",SUM(日別!D30:D32))</f>
        <v/>
      </c>
      <c r="F6" s="21">
        <f>IF(OR(B6&lt;&gt;7,設定!$B$28="停止"),"",IF(AND(D6="○",C6&gt;設定!$B$11),C6,設定!$B$11))</f>
        <v/>
      </c>
      <c r="G6" s="21">
        <f>IF(F6="","",MAX(0,E6-F6))</f>
        <v/>
      </c>
      <c r="H6" s="18">
        <f>IF(B6=0,"",IF(設定!$B$28="停止","照合停止：前提条件が未確認",IF(B6&lt;&gt;7,"照合停止：期間境界の取扱いが未確認",IF(G6&gt;0,"確認事項あり","この比較条件では超過なし"))))</f>
        <v/>
      </c>
      <c r="J6" s="5" t="inlineStr">
        <is>
          <t>停止した週の予定・実績の集計は表示します。差を0として扱わないでください。</t>
        </is>
      </c>
    </row>
    <row r="7">
      <c r="A7" s="18" t="inlineStr">
        <is>
          <t>第6週</t>
        </is>
      </c>
      <c r="B7" s="18">
        <f>COUNT(日別!A37:A32)</f>
        <v/>
      </c>
      <c r="C7" s="21">
        <f>IF(B7=0,"",SUM(日別!B37:B32))</f>
        <v/>
      </c>
      <c r="D7" s="20" t="n"/>
      <c r="E7" s="21">
        <f>IF(B7=0,"",SUM(日別!D37:D32))</f>
        <v/>
      </c>
      <c r="F7" s="21">
        <f>IF(OR(B7&lt;&gt;7,設定!$B$28="停止"),"",IF(AND(D7="○",C7&gt;設定!$B$11),C7,設定!$B$11))</f>
        <v/>
      </c>
      <c r="G7" s="21">
        <f>IF(F7="","",MAX(0,E7-F7))</f>
        <v/>
      </c>
      <c r="H7" s="18">
        <f>IF(B7=0,"",IF(設定!$B$28="停止","照合停止：前提条件が未確認",IF(B7&lt;&gt;7,"照合停止：期間境界の取扱いが未確認",IF(G7&gt;0,"確認事項あり","この比較条件では超過なし"))))</f>
        <v/>
      </c>
      <c r="J7" s="5" t="inlineStr">
        <is>
          <t>自社の週の起算がこの区切りと異なる場合は、週別照合を使わないでください。</t>
        </is>
      </c>
    </row>
  </sheetData>
  <conditionalFormatting sqref="H2:H7">
    <cfRule type="expression" priority="1" dxfId="1" stopIfTrue="0">
      <formula>H2="確認事項あり"</formula>
    </cfRule>
    <cfRule type="expression" priority="2" dxfId="2" stopIfTrue="0">
      <formula>LEFT(H2,4)="照合停止"</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40" customWidth="1" min="2" max="2"/>
  </cols>
  <sheetData>
    <row r="1">
      <c r="A1" s="1" t="inlineStr">
        <is>
          <t>確認事項の一覧</t>
        </is>
      </c>
    </row>
    <row r="2">
      <c r="A2" s="2" t="inlineStr">
        <is>
          <t>本シートは、明示した条件に基づく数値照合と確認事項の整理に使用するものです。制度の成立・個人への適用可否・法定時間外労働の確定時間数・割増賃金額は判定しません。専門家によるレビューは受けていません。対応範囲、計算根拠、未照合事項を確認し、給与計算や勤務の確定には本シートだけで判断しないでください。</t>
        </is>
      </c>
    </row>
    <row r="3"/>
    <row r="4"/>
    <row r="5"/>
    <row r="7">
      <c r="A7" s="3" t="inlineStr">
        <is>
          <t>この照合に使った前提</t>
        </is>
      </c>
    </row>
    <row r="8">
      <c r="A8" s="22" t="inlineStr">
        <is>
          <t>対象期間</t>
        </is>
      </c>
      <c r="B8" s="23">
        <f>TEXT(設定!B5,"yyyy/m/d")&amp;"〜"&amp;TEXT(設定!B6,"yyyy/m/d")&amp;"（"&amp;設定!B7&amp;"日間）"</f>
        <v/>
      </c>
    </row>
    <row r="9">
      <c r="A9" s="22" t="inlineStr">
        <is>
          <t>1日の比較基準</t>
        </is>
      </c>
      <c r="B9" s="23">
        <f>設定!B10&amp;"時間"</f>
        <v/>
      </c>
    </row>
    <row r="10">
      <c r="A10" s="22" t="inlineStr">
        <is>
          <t>1週の比較基準</t>
        </is>
      </c>
      <c r="B10" s="23">
        <f>設定!B11&amp;"時間"</f>
        <v/>
      </c>
    </row>
    <row r="11">
      <c r="A11" s="22" t="inlineStr">
        <is>
          <t>期間の所定総枠（参考）</t>
        </is>
      </c>
      <c r="B11" s="23">
        <f>TEXT(設定!B8,"0.0000")&amp;"時間"</f>
        <v/>
      </c>
    </row>
    <row r="12">
      <c r="A12" s="22" t="inlineStr">
        <is>
          <t>前提条件の確認</t>
        </is>
      </c>
      <c r="B12" s="23">
        <f>設定!B26&amp;"/7件が確認済"</f>
        <v/>
      </c>
    </row>
    <row r="14">
      <c r="A14" s="3" t="inlineStr">
        <is>
          <t>検出した件数</t>
        </is>
      </c>
    </row>
    <row r="15">
      <c r="A15" s="22" t="inlineStr">
        <is>
          <t>日別：確認事項あり</t>
        </is>
      </c>
      <c r="B15" s="18">
        <f>COUNTIF(日別!G2:G32,"確認事項あり")</f>
        <v/>
      </c>
    </row>
    <row r="16">
      <c r="A16" s="22" t="inlineStr">
        <is>
          <t>日別：照合停止</t>
        </is>
      </c>
      <c r="B16" s="18">
        <f>COUNTIF(日別!G2:G32,"照合停止*")</f>
        <v/>
      </c>
    </row>
    <row r="17">
      <c r="A17" s="22" t="inlineStr">
        <is>
          <t>週別：確認事項あり</t>
        </is>
      </c>
      <c r="B17" s="18">
        <f>COUNTIF(週別!H2:H7,"確認事項あり")</f>
        <v/>
      </c>
    </row>
    <row r="18">
      <c r="A18" s="22" t="inlineStr">
        <is>
          <t>週別：照合停止</t>
        </is>
      </c>
      <c r="B18" s="18">
        <f>COUNTIF(週別!H2:H7,"照合停止*")</f>
        <v/>
      </c>
    </row>
    <row r="19">
      <c r="A19" s="22" t="inlineStr">
        <is>
          <t>入力件数の一致</t>
        </is>
      </c>
      <c r="B19" s="18">
        <f>日別!J5</f>
        <v/>
      </c>
    </row>
    <row r="21">
      <c r="A21" s="3" t="inlineStr">
        <is>
          <t>期間の集計（照合ではありません）</t>
        </is>
      </c>
    </row>
    <row r="22">
      <c r="A22" s="22" t="inlineStr">
        <is>
          <t>所定の合計</t>
        </is>
      </c>
      <c r="B22" s="21">
        <f>SUM(日別!B2:B32)</f>
        <v/>
      </c>
    </row>
    <row r="23">
      <c r="A23" s="22" t="inlineStr">
        <is>
          <t>比較時間の合計</t>
        </is>
      </c>
      <c r="B23" s="21">
        <f>SUM(日別!D2:D32)</f>
        <v/>
      </c>
    </row>
    <row r="24">
      <c r="A24" s="22" t="inlineStr">
        <is>
          <t>所定総枠との差（参考）</t>
        </is>
      </c>
      <c r="B24" s="21">
        <f>B23-設定!B8</f>
        <v/>
      </c>
    </row>
    <row r="26">
      <c r="A26" s="4" t="inlineStr">
        <is>
          <t>読み方</t>
        </is>
      </c>
    </row>
    <row r="27">
      <c r="A27" s="5" t="inlineStr">
        <is>
          <t>・各照合の差は、それぞれ独立した数値上の差です。法定時間外労働の確定時間数ではありません。</t>
        </is>
      </c>
    </row>
    <row r="28">
      <c r="A28" s="5" t="inlineStr">
        <is>
          <t>・日別と週別が同じ労働時間を指摘することがあります。差を合算しないでください。</t>
        </is>
      </c>
    </row>
    <row r="29">
      <c r="A29" s="5" t="inlineStr">
        <is>
          <t>・正味の時間外労働を算定するには、重複を除く別の手順が必要です。本シートは行いません。</t>
        </is>
      </c>
    </row>
    <row r="30">
      <c r="A30" s="5" t="inlineStr">
        <is>
          <t>・「この比較条件では超過なし」は、法定時間外労働がないという意味ではありません。</t>
        </is>
      </c>
    </row>
    <row r="31">
      <c r="A31" s="5" t="inlineStr">
        <is>
          <t>・照合停止の行は、未判定です。0時間として扱わないでください。</t>
        </is>
      </c>
    </row>
    <row r="32">
      <c r="A32" s="5" t="inlineStr">
        <is>
          <t>・確認事項は労務担当者へ渡し、取扱いを確認してください。</t>
        </is>
      </c>
    </row>
    <row r="34">
      <c r="A34" s="6" t="inlineStr">
        <is>
          <t>シフトラ（株式会社ams）｜https://aishift.com/</t>
        </is>
      </c>
    </row>
  </sheetData>
  <mergeCells count="1">
    <mergeCell ref="A2:D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2026-09-18T22:23:22Z</dcterms:created>
  <dcterms:modified xmlns:dcterms="http://purl.org/dc/terms/" xmlns:xsi="http://www.w3.org/2001/XMLSchema-instance" xsi:type="dcterms:W3CDTF">2026-09-18T22:23:22Z</dcterms:modified>
</cp:coreProperties>
</file>